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L_DE_ED\Paper ED\Data set for ResearchGate\"/>
    </mc:Choice>
  </mc:AlternateContent>
  <xr:revisionPtr revIDLastSave="0" documentId="13_ncr:1_{CEC4855D-A8B3-4BDC-AC82-80D731E3E3AD}" xr6:coauthVersionLast="36" xr6:coauthVersionMax="36" xr10:uidLastSave="{00000000-0000-0000-0000-000000000000}"/>
  <bookViews>
    <workbookView xWindow="0" yWindow="0" windowWidth="15300" windowHeight="7485" xr2:uid="{E186DC87-1BC2-4151-B80E-CA05A2189A7F}"/>
  </bookViews>
  <sheets>
    <sheet name="Data set" sheetId="1" r:id="rId1"/>
    <sheet name="Cost Calculation procedur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3" l="1"/>
  <c r="O14" i="3"/>
  <c r="P14" i="3" s="1"/>
  <c r="N14" i="3"/>
  <c r="M14" i="3"/>
  <c r="L14" i="3"/>
  <c r="S13" i="3"/>
  <c r="O13" i="3"/>
  <c r="P13" i="3" s="1"/>
  <c r="N13" i="3"/>
  <c r="M13" i="3"/>
  <c r="L13" i="3"/>
  <c r="S12" i="3"/>
  <c r="O12" i="3"/>
  <c r="P12" i="3" s="1"/>
  <c r="N12" i="3"/>
  <c r="M12" i="3"/>
  <c r="L12" i="3"/>
  <c r="S11" i="3"/>
  <c r="O11" i="3"/>
  <c r="P11" i="3" s="1"/>
  <c r="N11" i="3"/>
  <c r="M11" i="3"/>
  <c r="L11" i="3"/>
  <c r="Q11" i="3" s="1"/>
  <c r="S10" i="3"/>
  <c r="O10" i="3"/>
  <c r="P10" i="3" s="1"/>
  <c r="N10" i="3"/>
  <c r="M10" i="3"/>
  <c r="L10" i="3"/>
  <c r="S9" i="3"/>
  <c r="O9" i="3"/>
  <c r="P9" i="3" s="1"/>
  <c r="N9" i="3"/>
  <c r="M9" i="3"/>
  <c r="L9" i="3"/>
  <c r="S8" i="3"/>
  <c r="O8" i="3"/>
  <c r="P8" i="3" s="1"/>
  <c r="N8" i="3"/>
  <c r="M8" i="3"/>
  <c r="L8" i="3"/>
  <c r="S7" i="3"/>
  <c r="O7" i="3"/>
  <c r="P7" i="3" s="1"/>
  <c r="N7" i="3"/>
  <c r="M7" i="3"/>
  <c r="L7" i="3"/>
  <c r="S6" i="3"/>
  <c r="O6" i="3"/>
  <c r="P6" i="3" s="1"/>
  <c r="N6" i="3"/>
  <c r="M6" i="3"/>
  <c r="L6" i="3"/>
  <c r="S5" i="3"/>
  <c r="O5" i="3"/>
  <c r="P5" i="3" s="1"/>
  <c r="N5" i="3"/>
  <c r="M5" i="3"/>
  <c r="L5" i="3"/>
  <c r="S4" i="3"/>
  <c r="O4" i="3"/>
  <c r="P4" i="3" s="1"/>
  <c r="N4" i="3"/>
  <c r="M4" i="3"/>
  <c r="L4" i="3"/>
  <c r="S3" i="3"/>
  <c r="O3" i="3"/>
  <c r="P3" i="3" s="1"/>
  <c r="N3" i="3"/>
  <c r="M3" i="3"/>
  <c r="L3" i="3"/>
  <c r="V2" i="3"/>
  <c r="V4" i="3" s="1"/>
  <c r="S2" i="3"/>
  <c r="O2" i="3"/>
  <c r="P2" i="3" s="1"/>
  <c r="N2" i="3"/>
  <c r="M2" i="3"/>
  <c r="L2" i="3"/>
  <c r="Q3" i="3" l="1"/>
  <c r="Q13" i="3"/>
  <c r="Q9" i="3"/>
  <c r="Q10" i="3"/>
  <c r="Q8" i="3"/>
  <c r="Q7" i="3"/>
  <c r="Q4" i="3"/>
  <c r="Q5" i="3"/>
  <c r="Q12" i="3"/>
  <c r="Q2" i="3"/>
  <c r="Q14" i="3"/>
  <c r="Q6" i="3"/>
  <c r="V5" i="3" l="1"/>
</calcChain>
</file>

<file path=xl/sharedStrings.xml><?xml version="1.0" encoding="utf-8"?>
<sst xmlns="http://schemas.openxmlformats.org/spreadsheetml/2006/main" count="101" uniqueCount="31">
  <si>
    <t>Units</t>
  </si>
  <si>
    <t>Pd</t>
    <phoneticPr fontId="3" type="noConversion"/>
  </si>
  <si>
    <t>Pj</t>
    <phoneticPr fontId="3" type="noConversion"/>
  </si>
  <si>
    <t>Pmin</t>
  </si>
  <si>
    <t>Pmax</t>
  </si>
  <si>
    <t>PBZ</t>
  </si>
  <si>
    <t>UR</t>
    <phoneticPr fontId="3" type="noConversion"/>
  </si>
  <si>
    <t>DR</t>
  </si>
  <si>
    <t>P0</t>
    <phoneticPr fontId="3" type="noConversion"/>
  </si>
  <si>
    <t>a</t>
  </si>
  <si>
    <t>b</t>
  </si>
  <si>
    <t>c</t>
  </si>
  <si>
    <t>d</t>
    <phoneticPr fontId="3" type="noConversion"/>
  </si>
  <si>
    <t>e</t>
    <phoneticPr fontId="3" type="noConversion"/>
  </si>
  <si>
    <t>Bgh</t>
    <phoneticPr fontId="3" type="noConversion"/>
  </si>
  <si>
    <t>B0g</t>
    <phoneticPr fontId="3" type="noConversion"/>
  </si>
  <si>
    <t>B00</t>
    <phoneticPr fontId="3" type="noConversion"/>
  </si>
  <si>
    <t>Pmin</t>
    <phoneticPr fontId="3" type="noConversion"/>
  </si>
  <si>
    <t>Pmax</t>
    <phoneticPr fontId="3" type="noConversion"/>
  </si>
  <si>
    <t>cP^2</t>
  </si>
  <si>
    <t>bP</t>
  </si>
  <si>
    <t>sum</t>
  </si>
  <si>
    <t>Error</t>
    <phoneticPr fontId="3" type="noConversion"/>
  </si>
  <si>
    <t>-</t>
    <phoneticPr fontId="3" type="noConversion"/>
  </si>
  <si>
    <t>sin(e(Pmin-Pj))</t>
    <phoneticPr fontId="3" type="noConversion"/>
  </si>
  <si>
    <t>abs(d * sin(e(Pmin-Pj)))</t>
    <phoneticPr fontId="3" type="noConversion"/>
  </si>
  <si>
    <t>Result calculation</t>
    <phoneticPr fontId="3" type="noConversion"/>
  </si>
  <si>
    <t>Generated power</t>
    <phoneticPr fontId="3" type="noConversion"/>
  </si>
  <si>
    <t>Ploss</t>
    <phoneticPr fontId="3" type="noConversion"/>
  </si>
  <si>
    <t>Cost</t>
  </si>
  <si>
    <t>Boundary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</si>
</sst>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"/>
    <numFmt numFmtId="177" formatCode="0.000"/>
    <numFmt numFmtId="178" formatCode=";;;"/>
    <numFmt numFmtId="179" formatCode="0.0000000"/>
  </numFmts>
  <fonts count="7" x14ac:knownFonts="1"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rgb="FF0061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61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5" fillId="0" borderId="0" xfId="0" applyFont="1" applyFill="1" applyAlignment="1">
      <alignment horizontal="center" textRotation="90"/>
    </xf>
    <xf numFmtId="0" fontId="5" fillId="0" borderId="0" xfId="0" applyFont="1" applyAlignment="1"/>
    <xf numFmtId="177" fontId="5" fillId="0" borderId="0" xfId="0" applyNumberFormat="1" applyFont="1" applyAlignment="1"/>
    <xf numFmtId="178" fontId="6" fillId="2" borderId="1" xfId="1" applyNumberFormat="1" applyFont="1" applyBorder="1" applyAlignment="1"/>
    <xf numFmtId="0" fontId="4" fillId="0" borderId="0" xfId="0" applyFont="1" applyAlignment="1"/>
    <xf numFmtId="2" fontId="5" fillId="0" borderId="0" xfId="0" applyNumberFormat="1" applyFont="1" applyAlignment="1"/>
    <xf numFmtId="0" fontId="5" fillId="0" borderId="0" xfId="0" applyFont="1" applyFill="1">
      <alignment vertical="center"/>
    </xf>
    <xf numFmtId="11" fontId="4" fillId="0" borderId="0" xfId="0" applyNumberFormat="1" applyFont="1">
      <alignment vertical="center"/>
    </xf>
    <xf numFmtId="2" fontId="4" fillId="0" borderId="0" xfId="0" applyNumberFormat="1" applyFont="1">
      <alignment vertical="center"/>
    </xf>
    <xf numFmtId="179" fontId="5" fillId="0" borderId="0" xfId="0" applyNumberFormat="1" applyFont="1" applyAlignment="1"/>
    <xf numFmtId="0" fontId="5" fillId="0" borderId="0" xfId="0" applyFont="1" applyFill="1" applyAlignment="1">
      <alignment horizontal="center" vertical="center"/>
    </xf>
    <xf numFmtId="0" fontId="4" fillId="3" borderId="0" xfId="2" applyFont="1">
      <alignment vertic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</cellXfs>
  <cellStyles count="3">
    <cellStyle name="60% - Accent2" xfId="2" builtinId="36"/>
    <cellStyle name="Good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29</xdr:row>
      <xdr:rowOff>166687</xdr:rowOff>
    </xdr:from>
    <xdr:to>
      <xdr:col>5</xdr:col>
      <xdr:colOff>35720</xdr:colOff>
      <xdr:row>33</xdr:row>
      <xdr:rowOff>137773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931A6233-5310-4624-A227-A5E39AB18016}"/>
            </a:ext>
          </a:extLst>
        </xdr:cNvPr>
        <xdr:cNvGrpSpPr/>
      </xdr:nvGrpSpPr>
      <xdr:grpSpPr>
        <a:xfrm>
          <a:off x="190501" y="5691187"/>
          <a:ext cx="2881313" cy="733086"/>
          <a:chOff x="204108" y="6005851"/>
          <a:chExt cx="2881313" cy="780711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2A92C89B-2FC7-4113-A2C6-3D05D43ABFDB}"/>
              </a:ext>
            </a:extLst>
          </xdr:cNvPr>
          <xdr:cNvGrpSpPr/>
        </xdr:nvGrpSpPr>
        <xdr:grpSpPr>
          <a:xfrm>
            <a:off x="204108" y="6005851"/>
            <a:ext cx="2881313" cy="780711"/>
            <a:chOff x="11021136" y="3459316"/>
            <a:chExt cx="4229122" cy="792839"/>
          </a:xfrm>
        </xdr:grpSpPr>
        <xdr:sp macro="" textlink="">
          <xdr:nvSpPr>
            <xdr:cNvPr id="11" name="Double Bracket 10">
              <a:extLst>
                <a:ext uri="{FF2B5EF4-FFF2-40B4-BE49-F238E27FC236}">
                  <a16:creationId xmlns:a16="http://schemas.microsoft.com/office/drawing/2014/main" id="{4704FCC6-581E-4C17-8FC7-53F01ED3E5C2}"/>
                </a:ext>
              </a:extLst>
            </xdr:cNvPr>
            <xdr:cNvSpPr/>
          </xdr:nvSpPr>
          <xdr:spPr>
            <a:xfrm>
              <a:off x="11021136" y="3459316"/>
              <a:ext cx="4229122" cy="792839"/>
            </a:xfrm>
            <a:prstGeom prst="bracketPair">
              <a:avLst>
                <a:gd name="adj" fmla="val 10545"/>
              </a:avLst>
            </a:prstGeom>
            <a:solidFill>
              <a:schemeClr val="bg1"/>
            </a:solidFill>
            <a:ln w="285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A8681F4B-3498-4832-8988-90D8187710BA}"/>
                </a:ext>
              </a:extLst>
            </xdr:cNvPr>
            <xdr:cNvSpPr/>
          </xdr:nvSpPr>
          <xdr:spPr>
            <a:xfrm>
              <a:off x="11808218" y="3523550"/>
              <a:ext cx="190499" cy="166687"/>
            </a:xfrm>
            <a:prstGeom prst="rect">
              <a:avLst/>
            </a:prstGeom>
            <a:solidFill>
              <a:srgbClr val="F4B084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7B080066-EE85-4DF4-920F-A76BF5E01D93}"/>
                </a:ext>
              </a:extLst>
            </xdr:cNvPr>
            <xdr:cNvSpPr txBox="1"/>
          </xdr:nvSpPr>
          <xdr:spPr>
            <a:xfrm>
              <a:off x="11175413" y="3500439"/>
              <a:ext cx="999116" cy="2481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altLang="zh-TW" sz="1100"/>
                <a:t>Note</a:t>
              </a:r>
              <a:endParaRPr lang="zh-TW" altLang="en-US" sz="1100"/>
            </a:p>
          </xdr:txBody>
        </xdr:sp>
      </xdr:grp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38C073DF-91ED-4533-A17E-366EC54DDFA7}"/>
              </a:ext>
            </a:extLst>
          </xdr:cNvPr>
          <xdr:cNvSpPr txBox="1"/>
        </xdr:nvSpPr>
        <xdr:spPr>
          <a:xfrm>
            <a:off x="311263" y="6255883"/>
            <a:ext cx="2774157" cy="46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In the</a:t>
            </a:r>
            <a:r>
              <a:rPr lang="en-US" altLang="zh-TW" sz="1100" baseline="0"/>
              <a:t> test case 4.1 and 4.2, d3 is set to 200.</a:t>
            </a:r>
          </a:p>
          <a:p>
            <a:r>
              <a:rPr lang="en-US" altLang="zh-TW" sz="1100" baseline="0"/>
              <a:t>In the test case 4.3 and 4.4, d3 is set to 150.</a:t>
            </a:r>
            <a:endParaRPr lang="zh-TW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321469</xdr:colOff>
      <xdr:row>17</xdr:row>
      <xdr:rowOff>185396</xdr:rowOff>
    </xdr:from>
    <xdr:to>
      <xdr:col>22</xdr:col>
      <xdr:colOff>319771</xdr:colOff>
      <xdr:row>21</xdr:row>
      <xdr:rowOff>154780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69E8A64-C336-4600-B193-E0758600E248}"/>
            </a:ext>
          </a:extLst>
        </xdr:cNvPr>
        <xdr:cNvGrpSpPr/>
      </xdr:nvGrpSpPr>
      <xdr:grpSpPr>
        <a:xfrm>
          <a:off x="11060907" y="4638334"/>
          <a:ext cx="3605895" cy="731384"/>
          <a:chOff x="11060907" y="3500437"/>
          <a:chExt cx="3893345" cy="785813"/>
        </a:xfrm>
      </xdr:grpSpPr>
      <xdr:sp macro="" textlink="">
        <xdr:nvSpPr>
          <xdr:cNvPr id="3" name="Double Bracket 2">
            <a:extLst>
              <a:ext uri="{FF2B5EF4-FFF2-40B4-BE49-F238E27FC236}">
                <a16:creationId xmlns:a16="http://schemas.microsoft.com/office/drawing/2014/main" id="{C8182AD8-D0BD-4FD3-A31B-B9845DBE9809}"/>
              </a:ext>
            </a:extLst>
          </xdr:cNvPr>
          <xdr:cNvSpPr/>
        </xdr:nvSpPr>
        <xdr:spPr>
          <a:xfrm>
            <a:off x="11060907" y="3500437"/>
            <a:ext cx="3774280" cy="785813"/>
          </a:xfrm>
          <a:prstGeom prst="bracketPair">
            <a:avLst>
              <a:gd name="adj" fmla="val 10545"/>
            </a:avLst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B86D85D1-AA14-46B6-9731-7E8587236782}"/>
              </a:ext>
            </a:extLst>
          </xdr:cNvPr>
          <xdr:cNvSpPr/>
        </xdr:nvSpPr>
        <xdr:spPr>
          <a:xfrm>
            <a:off x="11251407" y="3619500"/>
            <a:ext cx="190500" cy="166687"/>
          </a:xfrm>
          <a:prstGeom prst="rect">
            <a:avLst/>
          </a:prstGeom>
          <a:solidFill>
            <a:srgbClr val="C6EF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7E0E8F71-FF8A-4E75-80FA-7A9A52ACFC35}"/>
              </a:ext>
            </a:extLst>
          </xdr:cNvPr>
          <xdr:cNvSpPr txBox="1"/>
        </xdr:nvSpPr>
        <xdr:spPr>
          <a:xfrm>
            <a:off x="11453815" y="359568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 power output pj satisfies the constraint. </a:t>
            </a:r>
            <a:endParaRPr lang="zh-TW" altLang="en-US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20D653E5-FFD4-40CB-BCBC-B7D9DC9ACF25}"/>
              </a:ext>
            </a:extLst>
          </xdr:cNvPr>
          <xdr:cNvSpPr/>
        </xdr:nvSpPr>
        <xdr:spPr>
          <a:xfrm>
            <a:off x="11249026" y="3902869"/>
            <a:ext cx="190500" cy="166687"/>
          </a:xfrm>
          <a:prstGeom prst="rect">
            <a:avLst/>
          </a:prstGeom>
          <a:solidFill>
            <a:srgbClr val="FFC7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AEB9ADE0-22FD-4E47-A317-8595A733A196}"/>
              </a:ext>
            </a:extLst>
          </xdr:cNvPr>
          <xdr:cNvSpPr txBox="1"/>
        </xdr:nvSpPr>
        <xdr:spPr>
          <a:xfrm>
            <a:off x="11451433" y="384333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</a:t>
            </a:r>
            <a:r>
              <a:rPr lang="en-US" altLang="zh-TW" sz="1100" baseline="0"/>
              <a:t> power output pj dis</a:t>
            </a:r>
            <a:r>
              <a:rPr lang="en-US" altLang="zh-TW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satisfies</a:t>
            </a:r>
            <a:r>
              <a:rPr lang="en-US" altLang="zh-TW" sz="1100" baseline="0"/>
              <a:t> the constraint</a:t>
            </a:r>
            <a:endParaRPr lang="zh-TW" altLang="en-US" sz="1100"/>
          </a:p>
        </xdr:txBody>
      </xdr:sp>
    </xdr:grpSp>
    <xdr:clientData/>
  </xdr:twoCellAnchor>
  <xdr:twoCellAnchor>
    <xdr:from>
      <xdr:col>18</xdr:col>
      <xdr:colOff>166686</xdr:colOff>
      <xdr:row>14</xdr:row>
      <xdr:rowOff>83344</xdr:rowOff>
    </xdr:from>
    <xdr:to>
      <xdr:col>18</xdr:col>
      <xdr:colOff>166686</xdr:colOff>
      <xdr:row>17</xdr:row>
      <xdr:rowOff>137772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13BFC9D9-344C-4605-995A-990EB6FE9F68}"/>
            </a:ext>
          </a:extLst>
        </xdr:cNvPr>
        <xdr:cNvCxnSpPr/>
      </xdr:nvCxnSpPr>
      <xdr:spPr>
        <a:xfrm>
          <a:off x="11539536" y="3960019"/>
          <a:ext cx="0" cy="6259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190498</xdr:colOff>
      <xdr:row>14</xdr:row>
      <xdr:rowOff>11906</xdr:rowOff>
    </xdr:from>
    <xdr:to>
      <xdr:col>6</xdr:col>
      <xdr:colOff>190498</xdr:colOff>
      <xdr:row>16</xdr:row>
      <xdr:rowOff>23812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DF717EA-7BE8-4399-AD75-735B9A28B4D8}"/>
            </a:ext>
          </a:extLst>
        </xdr:cNvPr>
        <xdr:cNvCxnSpPr/>
      </xdr:nvCxnSpPr>
      <xdr:spPr>
        <a:xfrm>
          <a:off x="3714748" y="3888581"/>
          <a:ext cx="0" cy="3929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16</xdr:row>
      <xdr:rowOff>130969</xdr:rowOff>
    </xdr:from>
    <xdr:to>
      <xdr:col>11</xdr:col>
      <xdr:colOff>797719</xdr:colOff>
      <xdr:row>20</xdr:row>
      <xdr:rowOff>102055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772ECC8-130C-4DAC-AC77-3D27B79B2DFF}"/>
            </a:ext>
          </a:extLst>
        </xdr:cNvPr>
        <xdr:cNvGrpSpPr/>
      </xdr:nvGrpSpPr>
      <xdr:grpSpPr>
        <a:xfrm>
          <a:off x="3619500" y="4393407"/>
          <a:ext cx="2881313" cy="733086"/>
          <a:chOff x="204108" y="6005851"/>
          <a:chExt cx="2881313" cy="780711"/>
        </a:xfrm>
      </xdr:grpSpPr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D7D6CA0E-D40D-4665-A413-53C0E07AC667}"/>
              </a:ext>
            </a:extLst>
          </xdr:cNvPr>
          <xdr:cNvGrpSpPr/>
        </xdr:nvGrpSpPr>
        <xdr:grpSpPr>
          <a:xfrm>
            <a:off x="204108" y="6005851"/>
            <a:ext cx="2881313" cy="780711"/>
            <a:chOff x="11021136" y="3459316"/>
            <a:chExt cx="4229122" cy="792839"/>
          </a:xfrm>
        </xdr:grpSpPr>
        <xdr:sp macro="" textlink="">
          <xdr:nvSpPr>
            <xdr:cNvPr id="19" name="Double Bracket 18">
              <a:extLst>
                <a:ext uri="{FF2B5EF4-FFF2-40B4-BE49-F238E27FC236}">
                  <a16:creationId xmlns:a16="http://schemas.microsoft.com/office/drawing/2014/main" id="{EAC58995-4E0C-4B16-9DBC-A426E5A735DB}"/>
                </a:ext>
              </a:extLst>
            </xdr:cNvPr>
            <xdr:cNvSpPr/>
          </xdr:nvSpPr>
          <xdr:spPr>
            <a:xfrm>
              <a:off x="11021136" y="3459316"/>
              <a:ext cx="4229122" cy="792839"/>
            </a:xfrm>
            <a:prstGeom prst="bracketPair">
              <a:avLst>
                <a:gd name="adj" fmla="val 10545"/>
              </a:avLst>
            </a:prstGeom>
            <a:solidFill>
              <a:schemeClr val="bg1"/>
            </a:solidFill>
            <a:ln w="285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B1D3C02C-59D0-4613-A64A-F9B17535B2B4}"/>
                </a:ext>
              </a:extLst>
            </xdr:cNvPr>
            <xdr:cNvSpPr/>
          </xdr:nvSpPr>
          <xdr:spPr>
            <a:xfrm>
              <a:off x="11808218" y="3523550"/>
              <a:ext cx="190499" cy="166687"/>
            </a:xfrm>
            <a:prstGeom prst="rect">
              <a:avLst/>
            </a:prstGeom>
            <a:solidFill>
              <a:srgbClr val="F4B084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3A7637F5-A85F-4C61-BB46-B83EFDDA3754}"/>
                </a:ext>
              </a:extLst>
            </xdr:cNvPr>
            <xdr:cNvSpPr txBox="1"/>
          </xdr:nvSpPr>
          <xdr:spPr>
            <a:xfrm>
              <a:off x="11175413" y="3500439"/>
              <a:ext cx="999116" cy="2481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altLang="zh-TW" sz="1100"/>
                <a:t>Note</a:t>
              </a:r>
              <a:endParaRPr lang="zh-TW" altLang="en-US" sz="1100"/>
            </a:p>
          </xdr:txBody>
        </xdr:sp>
      </xdr:grp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6118B4D2-D7E8-4DB2-8AB0-AC588A37F4FE}"/>
              </a:ext>
            </a:extLst>
          </xdr:cNvPr>
          <xdr:cNvSpPr txBox="1"/>
        </xdr:nvSpPr>
        <xdr:spPr>
          <a:xfrm>
            <a:off x="311263" y="6255883"/>
            <a:ext cx="2774157" cy="46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In the</a:t>
            </a:r>
            <a:r>
              <a:rPr lang="en-US" altLang="zh-TW" sz="1100" baseline="0"/>
              <a:t> test case 4.1 and 4.2, d3 is set to 200.</a:t>
            </a:r>
          </a:p>
          <a:p>
            <a:r>
              <a:rPr lang="en-US" altLang="zh-TW" sz="1100" baseline="0"/>
              <a:t>In the test case 4.3 and 4.4, d3 is set to 150.</a:t>
            </a:r>
            <a:endParaRPr lang="zh-TW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805E7-441E-4244-B3D9-7C6DE9F0B775}">
  <dimension ref="A1:N29"/>
  <sheetViews>
    <sheetView tabSelected="1" zoomScale="80" zoomScaleNormal="80" workbookViewId="0">
      <selection activeCell="I34" sqref="A1:XFD1048576"/>
    </sheetView>
  </sheetViews>
  <sheetFormatPr defaultRowHeight="15" x14ac:dyDescent="0.25"/>
  <cols>
    <col min="1" max="16384" width="9.140625" style="2"/>
  </cols>
  <sheetData>
    <row r="1" spans="1:14" x14ac:dyDescent="0.25">
      <c r="A1" s="1" t="s">
        <v>0</v>
      </c>
      <c r="B1" s="1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1">
        <v>1800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</row>
    <row r="4" spans="1:14" x14ac:dyDescent="0.25">
      <c r="A4" s="2" t="s">
        <v>3</v>
      </c>
      <c r="B4" s="2">
        <v>0</v>
      </c>
      <c r="C4" s="2">
        <v>0</v>
      </c>
      <c r="D4" s="2">
        <v>0</v>
      </c>
      <c r="E4" s="2">
        <v>60</v>
      </c>
      <c r="F4" s="2">
        <v>60</v>
      </c>
      <c r="G4" s="2">
        <v>60</v>
      </c>
      <c r="H4" s="2">
        <v>60</v>
      </c>
      <c r="I4" s="2">
        <v>60</v>
      </c>
      <c r="J4" s="2">
        <v>60</v>
      </c>
      <c r="K4" s="2">
        <v>40</v>
      </c>
      <c r="L4" s="2">
        <v>40</v>
      </c>
      <c r="M4" s="2">
        <v>55</v>
      </c>
      <c r="N4" s="2">
        <v>55</v>
      </c>
    </row>
    <row r="5" spans="1:14" x14ac:dyDescent="0.25">
      <c r="A5" s="2" t="s">
        <v>4</v>
      </c>
      <c r="B5" s="2">
        <v>680</v>
      </c>
      <c r="C5" s="2">
        <v>360</v>
      </c>
      <c r="D5" s="2">
        <v>360</v>
      </c>
      <c r="E5" s="2">
        <v>180</v>
      </c>
      <c r="F5" s="2">
        <v>180</v>
      </c>
      <c r="G5" s="2">
        <v>180</v>
      </c>
      <c r="H5" s="2">
        <v>180</v>
      </c>
      <c r="I5" s="2">
        <v>180</v>
      </c>
      <c r="J5" s="2">
        <v>180</v>
      </c>
      <c r="K5" s="2">
        <v>120</v>
      </c>
      <c r="L5" s="2">
        <v>120</v>
      </c>
      <c r="M5" s="2">
        <v>120</v>
      </c>
      <c r="N5" s="2">
        <v>120</v>
      </c>
    </row>
    <row r="6" spans="1:14" x14ac:dyDescent="0.25">
      <c r="A6" s="2" t="s">
        <v>5</v>
      </c>
      <c r="B6" s="1" t="s">
        <v>23</v>
      </c>
      <c r="C6" s="1" t="s">
        <v>23</v>
      </c>
      <c r="D6" s="1" t="s">
        <v>23</v>
      </c>
      <c r="E6" s="1" t="s">
        <v>23</v>
      </c>
      <c r="F6" s="1" t="s">
        <v>23</v>
      </c>
      <c r="G6" s="1" t="s">
        <v>23</v>
      </c>
      <c r="H6" s="1" t="s">
        <v>23</v>
      </c>
      <c r="I6" s="1" t="s">
        <v>23</v>
      </c>
      <c r="J6" s="1" t="s">
        <v>23</v>
      </c>
      <c r="K6" s="1" t="s">
        <v>23</v>
      </c>
      <c r="L6" s="1" t="s">
        <v>23</v>
      </c>
      <c r="M6" s="1" t="s">
        <v>23</v>
      </c>
      <c r="N6" s="1" t="s">
        <v>23</v>
      </c>
    </row>
    <row r="7" spans="1:14" x14ac:dyDescent="0.25">
      <c r="A7" s="2" t="s">
        <v>6</v>
      </c>
      <c r="B7" s="1" t="s">
        <v>23</v>
      </c>
      <c r="C7" s="1" t="s">
        <v>23</v>
      </c>
      <c r="D7" s="1" t="s">
        <v>23</v>
      </c>
      <c r="E7" s="1" t="s">
        <v>23</v>
      </c>
      <c r="F7" s="1" t="s">
        <v>23</v>
      </c>
      <c r="G7" s="1" t="s">
        <v>23</v>
      </c>
      <c r="H7" s="1" t="s">
        <v>23</v>
      </c>
      <c r="I7" s="1" t="s">
        <v>23</v>
      </c>
      <c r="J7" s="1" t="s">
        <v>23</v>
      </c>
      <c r="K7" s="1" t="s">
        <v>23</v>
      </c>
      <c r="L7" s="1" t="s">
        <v>23</v>
      </c>
      <c r="M7" s="1" t="s">
        <v>23</v>
      </c>
      <c r="N7" s="1" t="s">
        <v>23</v>
      </c>
    </row>
    <row r="8" spans="1:14" x14ac:dyDescent="0.25">
      <c r="A8" s="2" t="s">
        <v>7</v>
      </c>
      <c r="B8" s="1" t="s">
        <v>23</v>
      </c>
      <c r="C8" s="1" t="s">
        <v>23</v>
      </c>
      <c r="D8" s="1" t="s">
        <v>23</v>
      </c>
      <c r="E8" s="1" t="s">
        <v>23</v>
      </c>
      <c r="F8" s="1" t="s">
        <v>23</v>
      </c>
      <c r="G8" s="1" t="s">
        <v>23</v>
      </c>
      <c r="H8" s="1" t="s">
        <v>23</v>
      </c>
      <c r="I8" s="1" t="s">
        <v>23</v>
      </c>
      <c r="J8" s="1" t="s">
        <v>23</v>
      </c>
      <c r="K8" s="1" t="s">
        <v>23</v>
      </c>
      <c r="L8" s="1" t="s">
        <v>23</v>
      </c>
      <c r="M8" s="1" t="s">
        <v>23</v>
      </c>
      <c r="N8" s="1" t="s">
        <v>23</v>
      </c>
    </row>
    <row r="9" spans="1:14" x14ac:dyDescent="0.25">
      <c r="A9" s="2" t="s">
        <v>8</v>
      </c>
      <c r="B9" s="1" t="s">
        <v>23</v>
      </c>
      <c r="C9" s="1" t="s">
        <v>23</v>
      </c>
      <c r="D9" s="1" t="s">
        <v>23</v>
      </c>
      <c r="E9" s="1" t="s">
        <v>23</v>
      </c>
      <c r="F9" s="1" t="s">
        <v>23</v>
      </c>
      <c r="G9" s="1" t="s">
        <v>23</v>
      </c>
      <c r="H9" s="1" t="s">
        <v>23</v>
      </c>
      <c r="I9" s="1" t="s">
        <v>23</v>
      </c>
      <c r="J9" s="1" t="s">
        <v>23</v>
      </c>
      <c r="K9" s="1" t="s">
        <v>23</v>
      </c>
      <c r="L9" s="1" t="s">
        <v>23</v>
      </c>
      <c r="M9" s="1" t="s">
        <v>23</v>
      </c>
      <c r="N9" s="1" t="s">
        <v>23</v>
      </c>
    </row>
    <row r="10" spans="1:14" x14ac:dyDescent="0.25">
      <c r="A10" s="2" t="s">
        <v>9</v>
      </c>
      <c r="B10" s="2">
        <v>550</v>
      </c>
      <c r="C10" s="2">
        <v>309</v>
      </c>
      <c r="D10" s="2">
        <v>307</v>
      </c>
      <c r="E10" s="2">
        <v>240</v>
      </c>
      <c r="F10" s="2">
        <v>240</v>
      </c>
      <c r="G10" s="2">
        <v>240</v>
      </c>
      <c r="H10" s="2">
        <v>240</v>
      </c>
      <c r="I10" s="2">
        <v>240</v>
      </c>
      <c r="J10" s="2">
        <v>240</v>
      </c>
      <c r="K10" s="2">
        <v>126</v>
      </c>
      <c r="L10" s="2">
        <v>126</v>
      </c>
      <c r="M10" s="2">
        <v>126</v>
      </c>
      <c r="N10" s="2">
        <v>126</v>
      </c>
    </row>
    <row r="11" spans="1:14" x14ac:dyDescent="0.25">
      <c r="A11" s="2" t="s">
        <v>10</v>
      </c>
      <c r="B11" s="2">
        <v>8.1</v>
      </c>
      <c r="C11" s="2">
        <v>8.1</v>
      </c>
      <c r="D11" s="2">
        <v>8.1</v>
      </c>
      <c r="E11" s="2">
        <v>7.74</v>
      </c>
      <c r="F11" s="2">
        <v>7.74</v>
      </c>
      <c r="G11" s="2">
        <v>7.74</v>
      </c>
      <c r="H11" s="2">
        <v>7.74</v>
      </c>
      <c r="I11" s="2">
        <v>7.74</v>
      </c>
      <c r="J11" s="2">
        <v>7.74</v>
      </c>
      <c r="K11" s="2">
        <v>8.6</v>
      </c>
      <c r="L11" s="2">
        <v>8.6</v>
      </c>
      <c r="M11" s="2">
        <v>8.6</v>
      </c>
      <c r="N11" s="2">
        <v>8.6</v>
      </c>
    </row>
    <row r="12" spans="1:14" x14ac:dyDescent="0.25">
      <c r="A12" s="2" t="s">
        <v>11</v>
      </c>
      <c r="B12" s="2">
        <v>2.7999999999999998E-4</v>
      </c>
      <c r="C12" s="2">
        <v>5.5999999999999995E-4</v>
      </c>
      <c r="D12" s="2">
        <v>5.5999999999999995E-4</v>
      </c>
      <c r="E12" s="2">
        <v>3.2399999999999998E-3</v>
      </c>
      <c r="F12" s="2">
        <v>3.2399999999999998E-3</v>
      </c>
      <c r="G12" s="2">
        <v>3.2399999999999998E-3</v>
      </c>
      <c r="H12" s="2">
        <v>3.2399999999999998E-3</v>
      </c>
      <c r="I12" s="2">
        <v>3.2399999999999998E-3</v>
      </c>
      <c r="J12" s="2">
        <v>3.2399999999999998E-3</v>
      </c>
      <c r="K12" s="2">
        <v>2.8400000000000001E-3</v>
      </c>
      <c r="L12" s="2">
        <v>2.8400000000000001E-3</v>
      </c>
      <c r="M12" s="2">
        <v>2.8400000000000001E-3</v>
      </c>
      <c r="N12" s="2">
        <v>2.8400000000000001E-3</v>
      </c>
    </row>
    <row r="13" spans="1:14" x14ac:dyDescent="0.25">
      <c r="A13" s="2" t="s">
        <v>12</v>
      </c>
      <c r="B13" s="2">
        <v>300</v>
      </c>
      <c r="C13" s="2">
        <v>200</v>
      </c>
      <c r="D13" s="19">
        <v>150</v>
      </c>
      <c r="E13" s="2">
        <v>150</v>
      </c>
      <c r="F13" s="2">
        <v>150</v>
      </c>
      <c r="G13" s="2">
        <v>150</v>
      </c>
      <c r="H13" s="2">
        <v>150</v>
      </c>
      <c r="I13" s="2">
        <v>150</v>
      </c>
      <c r="J13" s="2">
        <v>150</v>
      </c>
      <c r="K13" s="2">
        <v>100</v>
      </c>
      <c r="L13" s="2">
        <v>100</v>
      </c>
      <c r="M13" s="2">
        <v>100</v>
      </c>
      <c r="N13" s="2">
        <v>100</v>
      </c>
    </row>
    <row r="14" spans="1:14" x14ac:dyDescent="0.25">
      <c r="A14" s="2" t="s">
        <v>13</v>
      </c>
      <c r="B14" s="2">
        <v>3.5000000000000003E-2</v>
      </c>
      <c r="C14" s="2">
        <v>4.2000000000000003E-2</v>
      </c>
      <c r="D14" s="2">
        <v>4.2000000000000003E-2</v>
      </c>
      <c r="E14" s="2">
        <v>6.3E-2</v>
      </c>
      <c r="F14" s="2">
        <v>6.3E-2</v>
      </c>
      <c r="G14" s="2">
        <v>6.3E-2</v>
      </c>
      <c r="H14" s="2">
        <v>6.3E-2</v>
      </c>
      <c r="I14" s="2">
        <v>6.3E-2</v>
      </c>
      <c r="J14" s="2">
        <v>6.3E-2</v>
      </c>
      <c r="K14" s="2">
        <v>8.4000000000000005E-2</v>
      </c>
      <c r="L14" s="2">
        <v>8.4000000000000005E-2</v>
      </c>
      <c r="M14" s="2">
        <v>8.4000000000000005E-2</v>
      </c>
      <c r="N14" s="2">
        <v>8.4000000000000005E-2</v>
      </c>
    </row>
    <row r="15" spans="1:14" x14ac:dyDescent="0.25">
      <c r="A15" s="1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x14ac:dyDescent="0.25">
      <c r="A16" s="1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x14ac:dyDescent="0.25">
      <c r="A17" s="1" t="s">
        <v>14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x14ac:dyDescent="0.25">
      <c r="A18" s="1" t="s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x14ac:dyDescent="0.25">
      <c r="A19" s="1" t="s">
        <v>14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x14ac:dyDescent="0.25">
      <c r="A20" s="1" t="s">
        <v>14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x14ac:dyDescent="0.25">
      <c r="A21" s="1" t="s">
        <v>14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x14ac:dyDescent="0.25">
      <c r="A22" s="1" t="s">
        <v>14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x14ac:dyDescent="0.25">
      <c r="A23" s="1" t="s">
        <v>14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x14ac:dyDescent="0.25">
      <c r="A24" s="1" t="s">
        <v>14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x14ac:dyDescent="0.25">
      <c r="A25" s="1" t="s">
        <v>14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x14ac:dyDescent="0.25">
      <c r="A26" s="1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x14ac:dyDescent="0.25">
      <c r="A27" s="1" t="s">
        <v>14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x14ac:dyDescent="0.25">
      <c r="A28" s="1" t="s">
        <v>15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x14ac:dyDescent="0.25">
      <c r="A29" s="1" t="s">
        <v>16</v>
      </c>
      <c r="B29" s="3">
        <v>0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16D6-152D-4B41-A40F-B6062ED3830D}">
  <dimension ref="A1:V19"/>
  <sheetViews>
    <sheetView zoomScale="80" zoomScaleNormal="80" workbookViewId="0">
      <selection activeCell="L27" sqref="L27"/>
    </sheetView>
  </sheetViews>
  <sheetFormatPr defaultRowHeight="15" x14ac:dyDescent="0.25"/>
  <cols>
    <col min="1" max="1" width="9.28515625" style="2" bestFit="1" customWidth="1"/>
    <col min="2" max="2" width="13" style="2" bestFit="1" customWidth="1"/>
    <col min="3" max="3" width="9.140625" style="2"/>
    <col min="4" max="4" width="5.42578125" style="2" customWidth="1"/>
    <col min="5" max="5" width="6.42578125" style="2" customWidth="1"/>
    <col min="6" max="6" width="9.5703125" style="2" customWidth="1"/>
    <col min="7" max="7" width="5.42578125" style="2" customWidth="1"/>
    <col min="8" max="8" width="7.42578125" style="2" customWidth="1"/>
    <col min="9" max="10" width="5.42578125" style="2" bestFit="1" customWidth="1"/>
    <col min="11" max="11" width="9.140625" style="2"/>
    <col min="12" max="13" width="14" style="2" customWidth="1"/>
    <col min="14" max="14" width="8.85546875" style="2" customWidth="1"/>
    <col min="15" max="15" width="14.85546875" style="2" customWidth="1"/>
    <col min="16" max="16" width="14" style="2" customWidth="1"/>
    <col min="17" max="17" width="10" style="2" customWidth="1"/>
    <col min="18" max="18" width="9.140625" style="2"/>
    <col min="19" max="19" width="5.42578125" style="2" bestFit="1" customWidth="1"/>
    <col min="20" max="20" width="9.140625" style="2"/>
    <col min="21" max="21" width="17" style="2" bestFit="1" customWidth="1"/>
    <col min="22" max="22" width="13.5703125" style="2" bestFit="1" customWidth="1"/>
    <col min="23" max="16384" width="9.140625" style="2"/>
  </cols>
  <sheetData>
    <row r="1" spans="1:22" ht="110.25" x14ac:dyDescent="0.25">
      <c r="A1" s="5"/>
      <c r="B1" s="20" t="s">
        <v>2</v>
      </c>
      <c r="C1" s="6"/>
      <c r="D1" s="7" t="s">
        <v>9</v>
      </c>
      <c r="E1" s="7" t="s">
        <v>10</v>
      </c>
      <c r="F1" s="7" t="s">
        <v>11</v>
      </c>
      <c r="G1" s="7" t="s">
        <v>12</v>
      </c>
      <c r="H1" s="7" t="s">
        <v>13</v>
      </c>
      <c r="I1" s="7" t="s">
        <v>17</v>
      </c>
      <c r="J1" s="7" t="s">
        <v>18</v>
      </c>
      <c r="K1" s="6"/>
      <c r="L1" s="8" t="s">
        <v>19</v>
      </c>
      <c r="M1" s="8" t="s">
        <v>20</v>
      </c>
      <c r="N1" s="8" t="s">
        <v>9</v>
      </c>
      <c r="O1" s="8" t="s">
        <v>24</v>
      </c>
      <c r="P1" s="8" t="s">
        <v>25</v>
      </c>
      <c r="Q1" s="8" t="s">
        <v>21</v>
      </c>
      <c r="R1" s="6"/>
      <c r="S1" s="7" t="s">
        <v>30</v>
      </c>
      <c r="U1" s="21" t="s">
        <v>26</v>
      </c>
      <c r="V1" s="21"/>
    </row>
    <row r="2" spans="1:22" x14ac:dyDescent="0.25">
      <c r="A2" s="9">
        <v>1</v>
      </c>
      <c r="B2" s="2">
        <v>628.31853071</v>
      </c>
      <c r="D2" s="2">
        <v>550</v>
      </c>
      <c r="E2" s="2">
        <v>8.1</v>
      </c>
      <c r="F2" s="2">
        <v>2.7999999999999998E-4</v>
      </c>
      <c r="G2" s="2">
        <v>300</v>
      </c>
      <c r="H2" s="2">
        <v>3.5000000000000003E-2</v>
      </c>
      <c r="I2" s="2">
        <v>0</v>
      </c>
      <c r="J2" s="2">
        <v>680</v>
      </c>
      <c r="K2" s="9"/>
      <c r="L2" s="9">
        <f t="shared" ref="L2:L14" si="0">F2*(B2^2)</f>
        <v>110.53956928940049</v>
      </c>
      <c r="M2" s="9">
        <f t="shared" ref="M2:M14" si="1">E2*B2</f>
        <v>5089.3800987509994</v>
      </c>
      <c r="N2" s="10">
        <f t="shared" ref="N2:N14" si="2">D2</f>
        <v>550</v>
      </c>
      <c r="O2" s="9">
        <f t="shared" ref="O2:O14" si="3">SIN(H2*(I2-B2))</f>
        <v>-2.7855137359027171E-10</v>
      </c>
      <c r="P2" s="9">
        <f>ABS(G2*O2)</f>
        <v>8.3565412077081513E-8</v>
      </c>
      <c r="Q2" s="10">
        <f>SUM(L2,M2,N2,P2)</f>
        <v>5749.9196681239655</v>
      </c>
      <c r="R2" s="9"/>
      <c r="S2" s="11" t="b">
        <f t="shared" ref="S2:S14" si="4">_xlfn.IFS(B2&gt;=I2,B2&lt;=J2,TRUE,FALSE)</f>
        <v>1</v>
      </c>
      <c r="U2" s="12" t="s">
        <v>27</v>
      </c>
      <c r="V2" s="13">
        <f>SUM(B2:B14)</f>
        <v>1800</v>
      </c>
    </row>
    <row r="3" spans="1:22" x14ac:dyDescent="0.25">
      <c r="A3" s="9">
        <v>2</v>
      </c>
      <c r="B3" s="2">
        <v>149.59965016999999</v>
      </c>
      <c r="D3" s="2">
        <v>309</v>
      </c>
      <c r="E3" s="2">
        <v>8.1</v>
      </c>
      <c r="F3" s="2">
        <v>5.5999999999999995E-4</v>
      </c>
      <c r="G3" s="2">
        <v>200</v>
      </c>
      <c r="H3" s="2">
        <v>4.2000000000000003E-2</v>
      </c>
      <c r="I3" s="2">
        <v>0</v>
      </c>
      <c r="J3" s="2">
        <v>360</v>
      </c>
      <c r="K3" s="9"/>
      <c r="L3" s="9">
        <f t="shared" si="0"/>
        <v>12.532830985352371</v>
      </c>
      <c r="M3" s="9">
        <f t="shared" si="1"/>
        <v>1211.757166377</v>
      </c>
      <c r="N3" s="10">
        <f t="shared" si="2"/>
        <v>309</v>
      </c>
      <c r="O3" s="9">
        <f t="shared" si="3"/>
        <v>3.9586357195725563E-11</v>
      </c>
      <c r="P3" s="9">
        <f t="shared" ref="P3:P14" si="5">ABS(G3*O3)</f>
        <v>7.9172714391451127E-9</v>
      </c>
      <c r="Q3" s="10">
        <f t="shared" ref="Q3:Q14" si="6">SUM(L3,M3,N3,P3)</f>
        <v>1533.2899973702697</v>
      </c>
      <c r="R3" s="9"/>
      <c r="S3" s="11" t="b">
        <f t="shared" si="4"/>
        <v>1</v>
      </c>
      <c r="U3" s="2" t="s">
        <v>28</v>
      </c>
      <c r="V3" s="14">
        <v>0</v>
      </c>
    </row>
    <row r="4" spans="1:22" x14ac:dyDescent="0.25">
      <c r="A4" s="9">
        <v>3</v>
      </c>
      <c r="B4" s="2">
        <v>222.74906888999999</v>
      </c>
      <c r="D4" s="2">
        <v>307</v>
      </c>
      <c r="E4" s="2">
        <v>8.1</v>
      </c>
      <c r="F4" s="2">
        <v>5.5999999999999995E-4</v>
      </c>
      <c r="G4" s="19">
        <v>150</v>
      </c>
      <c r="H4" s="2">
        <v>4.2000000000000003E-2</v>
      </c>
      <c r="I4" s="2">
        <v>0</v>
      </c>
      <c r="J4" s="2">
        <v>360</v>
      </c>
      <c r="K4" s="9"/>
      <c r="L4" s="9">
        <f t="shared" si="0"/>
        <v>27.785602707162695</v>
      </c>
      <c r="M4" s="9">
        <f t="shared" si="1"/>
        <v>1804.2674580089999</v>
      </c>
      <c r="N4" s="10">
        <f t="shared" si="2"/>
        <v>307</v>
      </c>
      <c r="O4" s="9">
        <f t="shared" si="3"/>
        <v>-6.926157097109438E-2</v>
      </c>
      <c r="P4" s="9">
        <f t="shared" si="5"/>
        <v>10.389235645664156</v>
      </c>
      <c r="Q4" s="10">
        <f t="shared" si="6"/>
        <v>2149.4422963618267</v>
      </c>
      <c r="R4" s="9"/>
      <c r="S4" s="11" t="b">
        <f t="shared" si="4"/>
        <v>1</v>
      </c>
      <c r="U4" s="2" t="s">
        <v>22</v>
      </c>
      <c r="V4" s="15">
        <f>ABS(1800-V2)</f>
        <v>0</v>
      </c>
    </row>
    <row r="5" spans="1:22" x14ac:dyDescent="0.25">
      <c r="A5" s="9">
        <v>4</v>
      </c>
      <c r="B5" s="2">
        <v>109.86655005</v>
      </c>
      <c r="D5" s="2">
        <v>240</v>
      </c>
      <c r="E5" s="2">
        <v>7.74</v>
      </c>
      <c r="F5" s="2">
        <v>3.2399999999999998E-3</v>
      </c>
      <c r="G5" s="2">
        <v>150</v>
      </c>
      <c r="H5" s="2">
        <v>6.3E-2</v>
      </c>
      <c r="I5" s="2">
        <v>60</v>
      </c>
      <c r="J5" s="2">
        <v>180</v>
      </c>
      <c r="K5" s="9"/>
      <c r="L5" s="9">
        <f t="shared" si="0"/>
        <v>39.108934576440859</v>
      </c>
      <c r="M5" s="9">
        <f t="shared" si="1"/>
        <v>850.36709738700006</v>
      </c>
      <c r="N5" s="10">
        <f t="shared" si="2"/>
        <v>240</v>
      </c>
      <c r="O5" s="9">
        <f t="shared" si="3"/>
        <v>-4.397932133488186E-10</v>
      </c>
      <c r="P5" s="9">
        <f t="shared" si="5"/>
        <v>6.596898200232279E-8</v>
      </c>
      <c r="Q5" s="10">
        <f t="shared" si="6"/>
        <v>1129.4760320294101</v>
      </c>
      <c r="R5" s="9"/>
      <c r="S5" s="11" t="b">
        <f t="shared" si="4"/>
        <v>1</v>
      </c>
      <c r="U5" s="12" t="s">
        <v>29</v>
      </c>
      <c r="V5" s="16">
        <f>SUM(Q2:Q14)</f>
        <v>17960.366122023075</v>
      </c>
    </row>
    <row r="6" spans="1:22" x14ac:dyDescent="0.25">
      <c r="A6" s="9">
        <v>5</v>
      </c>
      <c r="B6" s="2">
        <v>60</v>
      </c>
      <c r="D6" s="2">
        <v>240</v>
      </c>
      <c r="E6" s="2">
        <v>7.74</v>
      </c>
      <c r="F6" s="2">
        <v>3.2399999999999998E-3</v>
      </c>
      <c r="G6" s="2">
        <v>150</v>
      </c>
      <c r="H6" s="2">
        <v>6.3E-2</v>
      </c>
      <c r="I6" s="2">
        <v>60</v>
      </c>
      <c r="J6" s="2">
        <v>180</v>
      </c>
      <c r="K6" s="9"/>
      <c r="L6" s="9">
        <f t="shared" si="0"/>
        <v>11.664</v>
      </c>
      <c r="M6" s="9">
        <f t="shared" si="1"/>
        <v>464.40000000000003</v>
      </c>
      <c r="N6" s="10">
        <f t="shared" si="2"/>
        <v>240</v>
      </c>
      <c r="O6" s="9">
        <f t="shared" si="3"/>
        <v>0</v>
      </c>
      <c r="P6" s="9">
        <f t="shared" si="5"/>
        <v>0</v>
      </c>
      <c r="Q6" s="10">
        <f t="shared" si="6"/>
        <v>716.06400000000008</v>
      </c>
      <c r="R6" s="9"/>
      <c r="S6" s="11" t="b">
        <f t="shared" si="4"/>
        <v>1</v>
      </c>
    </row>
    <row r="7" spans="1:22" x14ac:dyDescent="0.25">
      <c r="A7" s="9">
        <v>6</v>
      </c>
      <c r="B7" s="2">
        <v>109.86655005</v>
      </c>
      <c r="D7" s="2">
        <v>240</v>
      </c>
      <c r="E7" s="2">
        <v>7.74</v>
      </c>
      <c r="F7" s="2">
        <v>3.2399999999999998E-3</v>
      </c>
      <c r="G7" s="2">
        <v>150</v>
      </c>
      <c r="H7" s="2">
        <v>6.3E-2</v>
      </c>
      <c r="I7" s="2">
        <v>60</v>
      </c>
      <c r="J7" s="2">
        <v>180</v>
      </c>
      <c r="K7" s="9"/>
      <c r="L7" s="9">
        <f t="shared" si="0"/>
        <v>39.108934576440859</v>
      </c>
      <c r="M7" s="9">
        <f t="shared" si="1"/>
        <v>850.36709738700006</v>
      </c>
      <c r="N7" s="10">
        <f t="shared" si="2"/>
        <v>240</v>
      </c>
      <c r="O7" s="9">
        <f t="shared" si="3"/>
        <v>-4.397932133488186E-10</v>
      </c>
      <c r="P7" s="9">
        <f t="shared" si="5"/>
        <v>6.596898200232279E-8</v>
      </c>
      <c r="Q7" s="10">
        <f t="shared" si="6"/>
        <v>1129.4760320294101</v>
      </c>
      <c r="R7" s="9"/>
      <c r="S7" s="11" t="b">
        <f t="shared" si="4"/>
        <v>1</v>
      </c>
    </row>
    <row r="8" spans="1:22" x14ac:dyDescent="0.25">
      <c r="A8" s="9">
        <v>7</v>
      </c>
      <c r="B8" s="2">
        <v>109.86655003</v>
      </c>
      <c r="D8" s="2">
        <v>240</v>
      </c>
      <c r="E8" s="2">
        <v>7.74</v>
      </c>
      <c r="F8" s="2">
        <v>3.2399999999999998E-3</v>
      </c>
      <c r="G8" s="2">
        <v>150</v>
      </c>
      <c r="H8" s="2">
        <v>6.3E-2</v>
      </c>
      <c r="I8" s="2">
        <v>60</v>
      </c>
      <c r="J8" s="2">
        <v>180</v>
      </c>
      <c r="K8" s="9"/>
      <c r="L8" s="9">
        <f t="shared" si="0"/>
        <v>39.108934562202158</v>
      </c>
      <c r="M8" s="9">
        <f t="shared" si="1"/>
        <v>850.36709723219997</v>
      </c>
      <c r="N8" s="10">
        <f t="shared" si="2"/>
        <v>240</v>
      </c>
      <c r="O8" s="9">
        <f t="shared" si="3"/>
        <v>-1.6997933176016861E-9</v>
      </c>
      <c r="P8" s="9">
        <f t="shared" si="5"/>
        <v>2.5496899764025291E-7</v>
      </c>
      <c r="Q8" s="10">
        <f t="shared" si="6"/>
        <v>1129.4760320493713</v>
      </c>
      <c r="R8" s="9"/>
      <c r="S8" s="11" t="b">
        <f t="shared" si="4"/>
        <v>1</v>
      </c>
    </row>
    <row r="9" spans="1:22" x14ac:dyDescent="0.25">
      <c r="A9" s="9">
        <v>8</v>
      </c>
      <c r="B9" s="2">
        <v>109.86655005</v>
      </c>
      <c r="D9" s="2">
        <v>240</v>
      </c>
      <c r="E9" s="2">
        <v>7.74</v>
      </c>
      <c r="F9" s="2">
        <v>3.2399999999999998E-3</v>
      </c>
      <c r="G9" s="2">
        <v>150</v>
      </c>
      <c r="H9" s="2">
        <v>6.3E-2</v>
      </c>
      <c r="I9" s="2">
        <v>60</v>
      </c>
      <c r="J9" s="2">
        <v>180</v>
      </c>
      <c r="K9" s="9"/>
      <c r="L9" s="9">
        <f t="shared" si="0"/>
        <v>39.108934576440859</v>
      </c>
      <c r="M9" s="9">
        <f t="shared" si="1"/>
        <v>850.36709738700006</v>
      </c>
      <c r="N9" s="10">
        <f t="shared" si="2"/>
        <v>240</v>
      </c>
      <c r="O9" s="9">
        <f t="shared" si="3"/>
        <v>-4.397932133488186E-10</v>
      </c>
      <c r="P9" s="9">
        <f t="shared" si="5"/>
        <v>6.596898200232279E-8</v>
      </c>
      <c r="Q9" s="10">
        <f t="shared" si="6"/>
        <v>1129.4760320294101</v>
      </c>
      <c r="R9" s="9"/>
      <c r="S9" s="11" t="b">
        <f t="shared" si="4"/>
        <v>1</v>
      </c>
    </row>
    <row r="10" spans="1:22" x14ac:dyDescent="0.25">
      <c r="A10" s="9">
        <v>9</v>
      </c>
      <c r="B10" s="2">
        <v>109.86655005</v>
      </c>
      <c r="D10" s="2">
        <v>240</v>
      </c>
      <c r="E10" s="2">
        <v>7.74</v>
      </c>
      <c r="F10" s="2">
        <v>3.2399999999999998E-3</v>
      </c>
      <c r="G10" s="2">
        <v>150</v>
      </c>
      <c r="H10" s="2">
        <v>6.3E-2</v>
      </c>
      <c r="I10" s="2">
        <v>60</v>
      </c>
      <c r="J10" s="2">
        <v>180</v>
      </c>
      <c r="K10" s="9"/>
      <c r="L10" s="9">
        <f t="shared" si="0"/>
        <v>39.108934576440859</v>
      </c>
      <c r="M10" s="9">
        <f t="shared" si="1"/>
        <v>850.36709738700006</v>
      </c>
      <c r="N10" s="10">
        <f t="shared" si="2"/>
        <v>240</v>
      </c>
      <c r="O10" s="9">
        <f t="shared" si="3"/>
        <v>-4.397932133488186E-10</v>
      </c>
      <c r="P10" s="9">
        <f t="shared" si="5"/>
        <v>6.596898200232279E-8</v>
      </c>
      <c r="Q10" s="10">
        <f t="shared" si="6"/>
        <v>1129.4760320294101</v>
      </c>
      <c r="R10" s="9"/>
      <c r="S10" s="11" t="b">
        <f t="shared" si="4"/>
        <v>1</v>
      </c>
    </row>
    <row r="11" spans="1:22" x14ac:dyDescent="0.25">
      <c r="A11" s="9">
        <v>10</v>
      </c>
      <c r="B11" s="2">
        <v>40</v>
      </c>
      <c r="D11" s="2">
        <v>126</v>
      </c>
      <c r="E11" s="2">
        <v>8.6</v>
      </c>
      <c r="F11" s="2">
        <v>2.8400000000000001E-3</v>
      </c>
      <c r="G11" s="2">
        <v>100</v>
      </c>
      <c r="H11" s="2">
        <v>8.4000000000000005E-2</v>
      </c>
      <c r="I11" s="2">
        <v>40</v>
      </c>
      <c r="J11" s="2">
        <v>120</v>
      </c>
      <c r="K11" s="9"/>
      <c r="L11" s="9">
        <f t="shared" si="0"/>
        <v>4.5440000000000005</v>
      </c>
      <c r="M11" s="9">
        <f t="shared" si="1"/>
        <v>344</v>
      </c>
      <c r="N11" s="10">
        <f t="shared" si="2"/>
        <v>126</v>
      </c>
      <c r="O11" s="9">
        <f t="shared" si="3"/>
        <v>0</v>
      </c>
      <c r="P11" s="9">
        <f t="shared" si="5"/>
        <v>0</v>
      </c>
      <c r="Q11" s="10">
        <f t="shared" si="6"/>
        <v>474.54399999999998</v>
      </c>
      <c r="R11" s="9"/>
      <c r="S11" s="11" t="b">
        <f t="shared" si="4"/>
        <v>1</v>
      </c>
    </row>
    <row r="12" spans="1:22" x14ac:dyDescent="0.25">
      <c r="A12" s="9">
        <v>11</v>
      </c>
      <c r="B12" s="2">
        <v>40</v>
      </c>
      <c r="D12" s="2">
        <v>126</v>
      </c>
      <c r="E12" s="2">
        <v>8.6</v>
      </c>
      <c r="F12" s="2">
        <v>2.8400000000000001E-3</v>
      </c>
      <c r="G12" s="2">
        <v>100</v>
      </c>
      <c r="H12" s="2">
        <v>8.4000000000000005E-2</v>
      </c>
      <c r="I12" s="2">
        <v>40</v>
      </c>
      <c r="J12" s="2">
        <v>120</v>
      </c>
      <c r="K12" s="9"/>
      <c r="L12" s="9">
        <f t="shared" si="0"/>
        <v>4.5440000000000005</v>
      </c>
      <c r="M12" s="9">
        <f t="shared" si="1"/>
        <v>344</v>
      </c>
      <c r="N12" s="10">
        <f t="shared" si="2"/>
        <v>126</v>
      </c>
      <c r="O12" s="9">
        <f t="shared" si="3"/>
        <v>0</v>
      </c>
      <c r="P12" s="9">
        <f t="shared" si="5"/>
        <v>0</v>
      </c>
      <c r="Q12" s="10">
        <f t="shared" si="6"/>
        <v>474.54399999999998</v>
      </c>
      <c r="R12" s="9"/>
      <c r="S12" s="11" t="b">
        <f t="shared" si="4"/>
        <v>1</v>
      </c>
    </row>
    <row r="13" spans="1:22" x14ac:dyDescent="0.25">
      <c r="A13" s="9">
        <v>12</v>
      </c>
      <c r="B13" s="2">
        <v>55</v>
      </c>
      <c r="D13" s="2">
        <v>126</v>
      </c>
      <c r="E13" s="2">
        <v>8.6</v>
      </c>
      <c r="F13" s="2">
        <v>2.8400000000000001E-3</v>
      </c>
      <c r="G13" s="2">
        <v>100</v>
      </c>
      <c r="H13" s="2">
        <v>8.4000000000000005E-2</v>
      </c>
      <c r="I13" s="2">
        <v>55</v>
      </c>
      <c r="J13" s="2">
        <v>120</v>
      </c>
      <c r="K13" s="9"/>
      <c r="L13" s="9">
        <f t="shared" si="0"/>
        <v>8.5910000000000011</v>
      </c>
      <c r="M13" s="9">
        <f t="shared" si="1"/>
        <v>473</v>
      </c>
      <c r="N13" s="10">
        <f t="shared" si="2"/>
        <v>126</v>
      </c>
      <c r="O13" s="9">
        <f t="shared" si="3"/>
        <v>0</v>
      </c>
      <c r="P13" s="9">
        <f t="shared" si="5"/>
        <v>0</v>
      </c>
      <c r="Q13" s="10">
        <f t="shared" si="6"/>
        <v>607.59100000000001</v>
      </c>
      <c r="R13" s="9"/>
      <c r="S13" s="11" t="b">
        <f t="shared" si="4"/>
        <v>1</v>
      </c>
    </row>
    <row r="14" spans="1:22" x14ac:dyDescent="0.25">
      <c r="A14" s="9">
        <v>13</v>
      </c>
      <c r="B14" s="2">
        <v>55</v>
      </c>
      <c r="D14" s="2">
        <v>126</v>
      </c>
      <c r="E14" s="2">
        <v>8.6</v>
      </c>
      <c r="F14" s="2">
        <v>2.8400000000000001E-3</v>
      </c>
      <c r="G14" s="2">
        <v>100</v>
      </c>
      <c r="H14" s="2">
        <v>8.4000000000000005E-2</v>
      </c>
      <c r="I14" s="2">
        <v>55</v>
      </c>
      <c r="J14" s="2">
        <v>120</v>
      </c>
      <c r="K14" s="9"/>
      <c r="L14" s="9">
        <f t="shared" si="0"/>
        <v>8.5910000000000011</v>
      </c>
      <c r="M14" s="9">
        <f t="shared" si="1"/>
        <v>473</v>
      </c>
      <c r="N14" s="10">
        <f t="shared" si="2"/>
        <v>126</v>
      </c>
      <c r="O14" s="9">
        <f t="shared" si="3"/>
        <v>0</v>
      </c>
      <c r="P14" s="9">
        <f t="shared" si="5"/>
        <v>0</v>
      </c>
      <c r="Q14" s="10">
        <f t="shared" si="6"/>
        <v>607.59100000000001</v>
      </c>
      <c r="R14" s="9"/>
      <c r="S14" s="11" t="b">
        <f t="shared" si="4"/>
        <v>1</v>
      </c>
    </row>
    <row r="15" spans="1:22" x14ac:dyDescent="0.25">
      <c r="A15" s="9"/>
      <c r="C15" s="9"/>
      <c r="D15" s="9"/>
      <c r="E15" s="9"/>
      <c r="F15" s="9"/>
      <c r="G15" s="9"/>
      <c r="H15" s="9"/>
      <c r="K15" s="9"/>
      <c r="L15" s="9"/>
      <c r="M15" s="9"/>
      <c r="N15" s="10"/>
      <c r="O15" s="9"/>
      <c r="P15" s="9"/>
      <c r="R15" s="9"/>
      <c r="S15" s="9"/>
    </row>
    <row r="16" spans="1:22" x14ac:dyDescent="0.25">
      <c r="A16" s="9"/>
      <c r="B16" s="17"/>
      <c r="C16" s="9"/>
      <c r="D16" s="9"/>
      <c r="E16" s="9"/>
      <c r="F16" s="9"/>
      <c r="G16" s="9"/>
      <c r="H16" s="9"/>
      <c r="K16" s="9"/>
      <c r="L16" s="9"/>
      <c r="M16" s="9"/>
      <c r="N16" s="10"/>
      <c r="O16" s="9"/>
      <c r="P16" s="9"/>
      <c r="Q16" s="10"/>
      <c r="R16" s="9"/>
      <c r="S16" s="9"/>
    </row>
    <row r="17" spans="1:19" x14ac:dyDescent="0.25">
      <c r="A17" s="9"/>
      <c r="B17" s="17"/>
      <c r="C17" s="9"/>
      <c r="D17" s="9"/>
      <c r="E17" s="9"/>
      <c r="F17" s="9"/>
      <c r="G17" s="9"/>
      <c r="H17" s="9"/>
      <c r="K17" s="9"/>
      <c r="L17" s="9"/>
      <c r="M17" s="9"/>
      <c r="N17" s="10"/>
      <c r="O17" s="9"/>
      <c r="P17" s="9"/>
      <c r="Q17" s="10"/>
      <c r="R17" s="9"/>
      <c r="S17" s="9"/>
    </row>
    <row r="18" spans="1:19" x14ac:dyDescent="0.25">
      <c r="A18" s="9"/>
      <c r="B18" s="17"/>
      <c r="C18" s="9"/>
      <c r="D18" s="9"/>
      <c r="E18" s="9"/>
      <c r="F18" s="9"/>
      <c r="G18" s="9"/>
      <c r="H18" s="9"/>
      <c r="K18" s="9"/>
      <c r="L18" s="18"/>
      <c r="M18" s="18"/>
      <c r="N18" s="18"/>
      <c r="O18" s="9"/>
      <c r="P18" s="9"/>
      <c r="Q18" s="10"/>
      <c r="R18" s="9"/>
      <c r="S18" s="9"/>
    </row>
    <row r="19" spans="1:19" x14ac:dyDescent="0.25">
      <c r="A19" s="9"/>
      <c r="B19" s="17"/>
      <c r="C19" s="9"/>
      <c r="D19" s="9"/>
      <c r="E19" s="9"/>
      <c r="F19" s="9"/>
      <c r="G19" s="9"/>
      <c r="H19" s="9"/>
      <c r="K19" s="9"/>
      <c r="O19" s="9"/>
      <c r="P19" s="9"/>
      <c r="Q19" s="10"/>
      <c r="R19" s="9"/>
      <c r="S19" s="9"/>
    </row>
  </sheetData>
  <mergeCells count="1">
    <mergeCell ref="U1:V1"/>
  </mergeCells>
  <phoneticPr fontId="3" type="noConversion"/>
  <conditionalFormatting sqref="S2:S14">
    <cfRule type="cellIs" dxfId="2" priority="1" operator="equal">
      <formula>FALSE</formula>
    </cfRule>
    <cfRule type="cellIs" dxfId="1" priority="3" operator="equal">
      <formula>FALSE</formula>
    </cfRule>
  </conditionalFormatting>
  <conditionalFormatting sqref="S2:S14">
    <cfRule type="cellIs" dxfId="0" priority="2" operator="equal">
      <formula>FALSE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</vt:lpstr>
      <vt:lpstr>Cost Calculation procedure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MHLAB</dc:creator>
  <cp:lastModifiedBy>MHLAB</cp:lastModifiedBy>
  <dcterms:created xsi:type="dcterms:W3CDTF">2023-11-19T03:00:25Z</dcterms:created>
  <dcterms:modified xsi:type="dcterms:W3CDTF">2023-11-21T11:42:35Z</dcterms:modified>
</cp:coreProperties>
</file>